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14" i="1" l="1"/>
  <c r="F14" i="1"/>
  <c r="E14" i="1"/>
  <c r="D14" i="1"/>
  <c r="G3" i="1"/>
  <c r="G4" i="1"/>
  <c r="G5" i="1"/>
  <c r="G6" i="1"/>
  <c r="G7" i="1"/>
  <c r="G8" i="1"/>
  <c r="G9" i="1"/>
  <c r="G10" i="1"/>
  <c r="G11" i="1"/>
  <c r="G12" i="1"/>
  <c r="G2" i="1"/>
  <c r="E12" i="1"/>
  <c r="E11" i="1"/>
  <c r="E7" i="1"/>
  <c r="E2" i="1"/>
  <c r="E10" i="1"/>
  <c r="E8" i="1"/>
  <c r="E5" i="1"/>
  <c r="E6" i="1"/>
  <c r="E4" i="1"/>
  <c r="E3" i="1"/>
  <c r="E9" i="1"/>
  <c r="F11" i="1"/>
  <c r="F12" i="1"/>
  <c r="F5" i="1"/>
  <c r="F6" i="1"/>
  <c r="F7" i="1"/>
  <c r="F2" i="1"/>
  <c r="F13" i="1"/>
  <c r="F10" i="1"/>
  <c r="F4" i="1"/>
  <c r="F8" i="1"/>
  <c r="F3" i="1"/>
  <c r="F9" i="1"/>
  <c r="D2" i="1" l="1"/>
  <c r="D12" i="1"/>
  <c r="D11" i="1"/>
  <c r="D10" i="1"/>
  <c r="D9" i="1"/>
  <c r="D8" i="1"/>
  <c r="D7" i="1"/>
  <c r="D6" i="1"/>
  <c r="D5" i="1"/>
  <c r="D4" i="1"/>
  <c r="D3" i="1"/>
  <c r="B14" i="1" l="1"/>
</calcChain>
</file>

<file path=xl/sharedStrings.xml><?xml version="1.0" encoding="utf-8"?>
<sst xmlns="http://schemas.openxmlformats.org/spreadsheetml/2006/main" count="33" uniqueCount="27">
  <si>
    <t>Emplacements</t>
  </si>
  <si>
    <t>Nbre de DA</t>
  </si>
  <si>
    <t>Types de DA</t>
  </si>
  <si>
    <t>Immeuble Berthon Marty 3ème Etage (Entrée Salle du conseil)</t>
  </si>
  <si>
    <t>1 DA Boissons chaudes</t>
  </si>
  <si>
    <t>CTM (Régies Voirie et Logistique)</t>
  </si>
  <si>
    <t>1 DA Boisson Chaudes + 1 DA Mixte confiseries/Boisson fraîches</t>
  </si>
  <si>
    <t>CTM (Régie Espaces Verts)</t>
  </si>
  <si>
    <t>Ateliers Propreté Urbaine</t>
  </si>
  <si>
    <t>1 DA Boissons chaudes - 1 DA boissons fraîches - 2 DA mixtres Boissons fraîches/Denrées alimentaires et confiseries</t>
  </si>
  <si>
    <t>La Piscine</t>
  </si>
  <si>
    <t>1 DA Articles de bain - 1 DA Boissons Chaudes - 1 DA mixte Boissons fraîches/Confiseries</t>
  </si>
  <si>
    <t>Patinoire Municipale</t>
  </si>
  <si>
    <t>Conservatoire Municipal</t>
  </si>
  <si>
    <t>1 DA Boissons chaudes - 1 DA mixtres Boissons fraîches/Confiseries</t>
  </si>
  <si>
    <t>Centre d'Arts Plastiques</t>
  </si>
  <si>
    <t>Studios Musiques Actuelles</t>
  </si>
  <si>
    <t>1 DA mixte Boissons chaudes/Boissons fraîches/Confiseries</t>
  </si>
  <si>
    <t>Immeuble Massénat (Salle de Pause)</t>
  </si>
  <si>
    <t>Cinéma Le Rex</t>
  </si>
  <si>
    <t>Hôtel de Ville RDC (Salle d'attente Etat Civil)</t>
  </si>
  <si>
    <t>Pas en service</t>
  </si>
  <si>
    <t>Totaux</t>
  </si>
  <si>
    <t>Total ventes 2017</t>
  </si>
  <si>
    <t>Total ventes 2018</t>
  </si>
  <si>
    <t>Total ventes 2019</t>
  </si>
  <si>
    <t>Moyenne ventes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</si>
</sst>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L10" sqref="L10"/>
    </sheetView>
  </sheetViews>
  <sheetFormatPr baseColWidth="10" defaultRowHeight="12.75" x14ac:dyDescent="0.25"/>
  <cols>
    <col min="1" max="1" width="46.42578125" style="2" customWidth="1"/>
    <col min="2" max="2" width="12.5703125" style="5" customWidth="1"/>
    <col min="3" max="3" width="58.42578125" style="2" customWidth="1"/>
    <col min="4" max="6" width="11.42578125" style="8"/>
    <col min="7" max="7" width="12.28515625" style="8" customWidth="1"/>
    <col min="8" max="16384" width="11.42578125" style="2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6" t="s">
        <v>23</v>
      </c>
      <c r="E1" s="6" t="s">
        <v>24</v>
      </c>
      <c r="F1" s="6" t="s">
        <v>25</v>
      </c>
      <c r="G1" s="6" t="s">
        <v>26</v>
      </c>
    </row>
    <row r="2" spans="1:9" ht="24.95" customHeight="1" x14ac:dyDescent="0.25">
      <c r="A2" s="3" t="s">
        <v>3</v>
      </c>
      <c r="B2" s="4">
        <v>1</v>
      </c>
      <c r="C2" s="3" t="s">
        <v>4</v>
      </c>
      <c r="D2" s="7">
        <f>394.6+278.4</f>
        <v>673</v>
      </c>
      <c r="E2" s="7">
        <f>264.3+324.6</f>
        <v>588.90000000000009</v>
      </c>
      <c r="F2" s="7">
        <f>316.35+299.3</f>
        <v>615.65000000000009</v>
      </c>
      <c r="G2" s="7">
        <f>(D2+E2+F2)/3</f>
        <v>625.85</v>
      </c>
    </row>
    <row r="3" spans="1:9" ht="24.95" customHeight="1" x14ac:dyDescent="0.25">
      <c r="A3" s="3" t="s">
        <v>5</v>
      </c>
      <c r="B3" s="4">
        <v>2</v>
      </c>
      <c r="C3" s="3" t="s">
        <v>6</v>
      </c>
      <c r="D3" s="7">
        <f>3927.4+3626.7</f>
        <v>7554.1</v>
      </c>
      <c r="E3" s="7">
        <f>1365.2+1246.8+117.8+609.3+1747.6+123.4</f>
        <v>5210.1000000000004</v>
      </c>
      <c r="F3" s="7">
        <f>1837.65+792.7+1598.05+927.7</f>
        <v>5156.1000000000004</v>
      </c>
      <c r="G3" s="7">
        <f t="shared" ref="G3:G12" si="0">(D3+E3+F3)/3</f>
        <v>5973.4333333333343</v>
      </c>
    </row>
    <row r="4" spans="1:9" ht="24.95" customHeight="1" x14ac:dyDescent="0.25">
      <c r="A4" s="3" t="s">
        <v>7</v>
      </c>
      <c r="B4" s="4">
        <v>1</v>
      </c>
      <c r="C4" s="3" t="s">
        <v>4</v>
      </c>
      <c r="D4" s="7">
        <f>1273.8+1138.5</f>
        <v>2412.3000000000002</v>
      </c>
      <c r="E4" s="7">
        <f>1212.9+1056.8</f>
        <v>2269.6999999999998</v>
      </c>
      <c r="F4" s="7">
        <f>1062.15+893.3</f>
        <v>1955.45</v>
      </c>
      <c r="G4" s="7">
        <f t="shared" si="0"/>
        <v>2212.4833333333331</v>
      </c>
    </row>
    <row r="5" spans="1:9" ht="24.95" customHeight="1" x14ac:dyDescent="0.25">
      <c r="A5" s="3" t="s">
        <v>8</v>
      </c>
      <c r="B5" s="4">
        <v>2</v>
      </c>
      <c r="C5" s="3" t="s">
        <v>9</v>
      </c>
      <c r="D5" s="7">
        <f>2169.2+2284.4</f>
        <v>4453.6000000000004</v>
      </c>
      <c r="E5" s="8">
        <f>2123.2+1697.6</f>
        <v>3820.7999999999997</v>
      </c>
      <c r="F5" s="7">
        <f>1920.45+63.55+1473.2+212.85</f>
        <v>3670.0499999999997</v>
      </c>
      <c r="G5" s="7">
        <f t="shared" si="0"/>
        <v>3981.4833333333331</v>
      </c>
    </row>
    <row r="6" spans="1:9" ht="24.95" customHeight="1" x14ac:dyDescent="0.25">
      <c r="A6" s="3" t="s">
        <v>10</v>
      </c>
      <c r="B6" s="4">
        <v>3</v>
      </c>
      <c r="C6" s="3" t="s">
        <v>11</v>
      </c>
      <c r="D6" s="7">
        <f>2657.2+2927.2</f>
        <v>5584.4</v>
      </c>
      <c r="E6" s="7">
        <f>3482+3808.4</f>
        <v>7290.4</v>
      </c>
      <c r="F6" s="7">
        <f>1893.95+3098.8+6004.1+2059.2+3847.7+5409.1</f>
        <v>22312.85</v>
      </c>
      <c r="G6" s="7">
        <f t="shared" si="0"/>
        <v>11729.216666666665</v>
      </c>
    </row>
    <row r="7" spans="1:9" ht="24.95" customHeight="1" x14ac:dyDescent="0.25">
      <c r="A7" s="3" t="s">
        <v>12</v>
      </c>
      <c r="B7" s="4">
        <v>4</v>
      </c>
      <c r="C7" s="3" t="s">
        <v>9</v>
      </c>
      <c r="D7" s="7">
        <f>13279.35+10392</f>
        <v>23671.35</v>
      </c>
      <c r="E7" s="7">
        <f>12985.35+8713.05</f>
        <v>21698.400000000001</v>
      </c>
      <c r="F7" s="7">
        <f>2546.9+3334.7+1882.3+3809.55+2432.2+3163.7+1972.45+3100.7</f>
        <v>22242.500000000004</v>
      </c>
      <c r="G7" s="7">
        <f t="shared" si="0"/>
        <v>22537.416666666668</v>
      </c>
    </row>
    <row r="8" spans="1:9" ht="24.95" customHeight="1" x14ac:dyDescent="0.25">
      <c r="A8" s="3" t="s">
        <v>13</v>
      </c>
      <c r="B8" s="4">
        <v>2</v>
      </c>
      <c r="C8" s="3" t="s">
        <v>14</v>
      </c>
      <c r="D8" s="7">
        <f>4877.3+3014.7</f>
        <v>7892</v>
      </c>
      <c r="E8" s="7">
        <f>4454.5+2636.6</f>
        <v>7091.1</v>
      </c>
      <c r="F8" s="7">
        <f>1394.55+2722.95+806.4+1536.1</f>
        <v>6460</v>
      </c>
      <c r="G8" s="7">
        <f t="shared" si="0"/>
        <v>7147.7</v>
      </c>
    </row>
    <row r="9" spans="1:9" ht="24.95" customHeight="1" x14ac:dyDescent="0.25">
      <c r="A9" s="3" t="s">
        <v>15</v>
      </c>
      <c r="B9" s="4">
        <v>2</v>
      </c>
      <c r="C9" s="3" t="s">
        <v>14</v>
      </c>
      <c r="D9" s="7">
        <f>346+792.6</f>
        <v>1138.5999999999999</v>
      </c>
      <c r="E9" s="8">
        <f>508.7+360.9</f>
        <v>869.59999999999991</v>
      </c>
      <c r="F9" s="7">
        <f>362.1+174.95+295.7+110.7</f>
        <v>943.45</v>
      </c>
      <c r="G9" s="7">
        <f t="shared" si="0"/>
        <v>983.88333333333321</v>
      </c>
    </row>
    <row r="10" spans="1:9" ht="24.95" customHeight="1" x14ac:dyDescent="0.25">
      <c r="A10" s="3" t="s">
        <v>16</v>
      </c>
      <c r="B10" s="4">
        <v>1</v>
      </c>
      <c r="C10" s="3" t="s">
        <v>17</v>
      </c>
      <c r="D10" s="7">
        <f>1782.1+1363.3</f>
        <v>3145.3999999999996</v>
      </c>
      <c r="E10" s="7">
        <f>1605.2+1202.6</f>
        <v>2807.8</v>
      </c>
      <c r="F10" s="8">
        <f>1323.15+1160.9</f>
        <v>2484.0500000000002</v>
      </c>
      <c r="G10" s="7">
        <f t="shared" si="0"/>
        <v>2812.4166666666665</v>
      </c>
    </row>
    <row r="11" spans="1:9" ht="24.95" customHeight="1" x14ac:dyDescent="0.25">
      <c r="A11" s="3" t="s">
        <v>18</v>
      </c>
      <c r="B11" s="4">
        <v>1</v>
      </c>
      <c r="C11" s="3" t="s">
        <v>4</v>
      </c>
      <c r="D11" s="7">
        <f>766.1+789.2</f>
        <v>1555.3000000000002</v>
      </c>
      <c r="E11" s="7">
        <f>767.9+761.5</f>
        <v>1529.4</v>
      </c>
      <c r="F11" s="7">
        <f>686.6+637</f>
        <v>1323.6</v>
      </c>
      <c r="G11" s="7">
        <f t="shared" si="0"/>
        <v>1469.4333333333334</v>
      </c>
    </row>
    <row r="12" spans="1:9" ht="24.95" customHeight="1" x14ac:dyDescent="0.25">
      <c r="A12" s="3" t="s">
        <v>19</v>
      </c>
      <c r="B12" s="4">
        <v>2</v>
      </c>
      <c r="C12" s="3" t="s">
        <v>14</v>
      </c>
      <c r="D12" s="7">
        <f>2596.9+2007.1</f>
        <v>4604</v>
      </c>
      <c r="E12" s="7">
        <f>2118.9+1952.9</f>
        <v>4071.8</v>
      </c>
      <c r="F12" s="7">
        <f>1041.8+993.55+785.9+1298.8</f>
        <v>4120.05</v>
      </c>
      <c r="G12" s="7">
        <f t="shared" si="0"/>
        <v>4265.2833333333328</v>
      </c>
    </row>
    <row r="13" spans="1:9" ht="24.95" customHeight="1" x14ac:dyDescent="0.25">
      <c r="A13" s="3" t="s">
        <v>20</v>
      </c>
      <c r="B13" s="4">
        <v>1</v>
      </c>
      <c r="C13" s="3" t="s">
        <v>4</v>
      </c>
      <c r="D13" s="13" t="s">
        <v>21</v>
      </c>
      <c r="E13" s="14"/>
      <c r="F13" s="7">
        <f>41.7+320.7</f>
        <v>362.4</v>
      </c>
      <c r="G13" s="7">
        <v>362.4</v>
      </c>
    </row>
    <row r="14" spans="1:9" s="9" customFormat="1" ht="24.75" customHeight="1" x14ac:dyDescent="0.25">
      <c r="A14" s="11" t="s">
        <v>22</v>
      </c>
      <c r="B14" s="1">
        <f>SUM(B2:B13)</f>
        <v>22</v>
      </c>
      <c r="C14" s="11"/>
      <c r="D14" s="12">
        <f>SUM(D2:D12)</f>
        <v>62684.05</v>
      </c>
      <c r="E14" s="12">
        <f>SUM(E2:E12)</f>
        <v>57248.000000000007</v>
      </c>
      <c r="F14" s="12">
        <f>SUM(F2:F13)</f>
        <v>71646.150000000009</v>
      </c>
      <c r="G14" s="12">
        <f>SUM(G2:G13)</f>
        <v>64100.999999999993</v>
      </c>
      <c r="I14" s="10"/>
    </row>
    <row r="17" spans="4:7" s="2" customFormat="1" x14ac:dyDescent="0.25">
      <c r="D17" s="8"/>
      <c r="E17" s="8"/>
      <c r="F17" s="8"/>
      <c r="G17" s="8"/>
    </row>
    <row r="18" spans="4:7" s="2" customFormat="1" x14ac:dyDescent="0.25">
      <c r="D18" s="8"/>
      <c r="E18" s="8"/>
      <c r="F18" s="8"/>
      <c r="G18" s="8"/>
    </row>
    <row r="19" spans="4:7" s="2" customFormat="1" x14ac:dyDescent="0.25">
      <c r="D19" s="8"/>
      <c r="E19" s="8"/>
      <c r="F19" s="8"/>
      <c r="G19" s="8"/>
    </row>
    <row r="20" spans="4:7" s="2" customFormat="1" x14ac:dyDescent="0.25">
      <c r="D20" s="8"/>
      <c r="E20" s="8"/>
      <c r="F20" s="8"/>
      <c r="G20" s="8"/>
    </row>
    <row r="21" spans="4:7" s="2" customFormat="1" x14ac:dyDescent="0.25">
      <c r="D21" s="8"/>
      <c r="E21" s="8"/>
      <c r="F21" s="8"/>
      <c r="G21" s="8"/>
    </row>
    <row r="22" spans="4:7" s="2" customFormat="1" x14ac:dyDescent="0.25">
      <c r="D22" s="8"/>
      <c r="E22" s="8"/>
      <c r="F22" s="8"/>
      <c r="G22" s="8"/>
    </row>
  </sheetData>
  <mergeCells count="1">
    <mergeCell ref="D13:E13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Header>&amp;C&amp;"-,Gras"&amp;14Montant des ventes réalisées par les distributeurs sur les années 2017, 2018 et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RUSTERHOLTZ Jean-Claude</dc:creator>
  <cp:lastModifiedBy>RUSTERHOLTZ Jean-Claude</cp:lastModifiedBy>
  <cp:lastPrinted>2020-06-10T06:31:36Z</cp:lastPrinted>
  <dcterms:created xsi:type="dcterms:W3CDTF">2020-01-08T11:02:49Z</dcterms:created>
  <dcterms:modified xsi:type="dcterms:W3CDTF">2020-06-10T06:32:51Z</dcterms:modified>
</cp:coreProperties>
</file>